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Feuil1" sheetId="1" r:id="rId1"/>
    <sheet name="Feuil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<sst xmlns="http://schemas.openxmlformats.org/spreadsheetml/2006/main" count="152" uniqueCount="119">
  <si>
    <t>N° des Prix</t>
  </si>
  <si>
    <t>Désignation des prestations</t>
  </si>
  <si>
    <t>Unité</t>
  </si>
  <si>
    <t>Quantité</t>
  </si>
  <si>
    <t>Prix Unitaire H.T (DH)</t>
  </si>
  <si>
    <t>Prix Total (DH)</t>
  </si>
  <si>
    <r>
      <t>M</t>
    </r>
    <r>
      <rPr>
        <vertAlign val="superscript"/>
        <sz val="12"/>
        <color theme="1"/>
        <rFont val="Times New Roman"/>
        <family val="1"/>
      </rPr>
      <t>2</t>
    </r>
  </si>
  <si>
    <t>Kg</t>
  </si>
  <si>
    <t>Ml</t>
  </si>
  <si>
    <t>Murs en agglos de 20 cm</t>
  </si>
  <si>
    <t>Forme de pente et chape de lissage</t>
  </si>
  <si>
    <t>Complexe d’étanchéité bicouche</t>
  </si>
  <si>
    <t>Porte isoplane</t>
  </si>
  <si>
    <t>Façade de placard isoplane</t>
  </si>
  <si>
    <t>Fenêtre, châssis et baies vitrées en aluminium y compris vitrage</t>
  </si>
  <si>
    <t>Placard sous paillasse</t>
  </si>
  <si>
    <t>RECAPITULATION GLOBALE</t>
  </si>
  <si>
    <t>ETANCHEITE</t>
  </si>
  <si>
    <t>TOTAL GENERAL HORS TVA</t>
  </si>
  <si>
    <t>TAUX TVA (20%)</t>
  </si>
  <si>
    <t>TOTAL GENERAL TTC</t>
  </si>
  <si>
    <t>Etanchéité légère pour salle d'eau</t>
  </si>
  <si>
    <t>Démolition des cloisons et tout genre de murs</t>
  </si>
  <si>
    <t>ML</t>
  </si>
  <si>
    <t>Salle 1</t>
  </si>
  <si>
    <t>Salle 2</t>
  </si>
  <si>
    <t>Salle 3</t>
  </si>
  <si>
    <t>Salle 4</t>
  </si>
  <si>
    <t>Salle 5</t>
  </si>
  <si>
    <t>Salle 6</t>
  </si>
  <si>
    <t>Salle 7</t>
  </si>
  <si>
    <t>Salle 8</t>
  </si>
  <si>
    <t>Salle 9</t>
  </si>
  <si>
    <t>Salle 10</t>
  </si>
  <si>
    <t>Salle 12</t>
  </si>
  <si>
    <t>a</t>
  </si>
  <si>
    <t>b</t>
  </si>
  <si>
    <t>h</t>
  </si>
  <si>
    <t>Périmétre</t>
  </si>
  <si>
    <t>Dortoir et motricité</t>
  </si>
  <si>
    <t>RDC</t>
  </si>
  <si>
    <t>1er étage</t>
  </si>
  <si>
    <t>2eme étage</t>
  </si>
  <si>
    <t xml:space="preserve">Surface PLANE </t>
  </si>
  <si>
    <t>Surface latérale</t>
  </si>
  <si>
    <t>Salle 11(à créer)</t>
  </si>
  <si>
    <t>Dépose faux plafond</t>
  </si>
  <si>
    <t>M2</t>
  </si>
  <si>
    <t>Décapage et grattage de la peinture</t>
  </si>
  <si>
    <t>Dépose des cadres et menuiseries</t>
  </si>
  <si>
    <t>Ft</t>
  </si>
  <si>
    <t>Dépose des appareils sanitaires</t>
  </si>
  <si>
    <t xml:space="preserve">Dépose des tuyauterie et canalisations </t>
  </si>
  <si>
    <t>Décapage des enduits ciment</t>
  </si>
  <si>
    <t xml:space="preserve">Dépose carrelage </t>
  </si>
  <si>
    <t>Cloison 8 trous 10 cm</t>
  </si>
  <si>
    <t>Enduit intérieur lisse au mortier batard</t>
  </si>
  <si>
    <t xml:space="preserve">Gargouilles en plomb </t>
  </si>
  <si>
    <t xml:space="preserve">Revêtement de sol en gerflex y/c plinthe : </t>
  </si>
  <si>
    <t>Revêtement anti dérapant en carreaux grés cérame</t>
  </si>
  <si>
    <t>6/ PLATRERIE</t>
  </si>
  <si>
    <t xml:space="preserve">Faux plafond en plâtre BA13 </t>
  </si>
  <si>
    <t xml:space="preserve">ALIMENTATION EN EAU POTABLE </t>
  </si>
  <si>
    <t xml:space="preserve">7/ ALIMENTATION EN EAU POTABLE </t>
  </si>
  <si>
    <t>Alimentation en eau potable</t>
  </si>
  <si>
    <t>8/ EVACUATION</t>
  </si>
  <si>
    <t>DESCENTE ET TUYAUX EN FONTE</t>
  </si>
  <si>
    <t xml:space="preserve">9/APPAREILS SANITAIRES </t>
  </si>
  <si>
    <t>Cuvettes et lavabos</t>
  </si>
  <si>
    <r>
      <t xml:space="preserve">10/ </t>
    </r>
    <r>
      <rPr>
        <b/>
        <sz val="12"/>
        <color theme="1"/>
        <rFont val="Times New Roman"/>
        <family val="1"/>
      </rPr>
      <t>ELECTRICITE</t>
    </r>
  </si>
  <si>
    <t>ELECTRICITE, LUSTRERIE ET APPAREILLAGE :</t>
  </si>
  <si>
    <t>11/ GROS OEUVRES</t>
  </si>
  <si>
    <t xml:space="preserve">Béton pour béton armé </t>
  </si>
  <si>
    <t xml:space="preserve">Acier à Haute adhérence pour B.A </t>
  </si>
  <si>
    <t>Appuis de baie</t>
  </si>
  <si>
    <t xml:space="preserve">STRUCTURE METALLIQUE  </t>
  </si>
  <si>
    <t xml:space="preserve">PLANCHER COLLABORANT  </t>
  </si>
  <si>
    <t>M3</t>
  </si>
  <si>
    <t>Revêtement comptoir et paillasse en marbre</t>
  </si>
  <si>
    <t>Porte Fenêtre métallique simple ou coulissant</t>
  </si>
  <si>
    <t xml:space="preserve">PEINTURE  </t>
  </si>
  <si>
    <t xml:space="preserve">Peinture vinilyque sur murs interieurs               </t>
  </si>
  <si>
    <t xml:space="preserve">Peinture laquée sur murs et plafonds </t>
  </si>
  <si>
    <t xml:space="preserve">Peinture laquée sur bois et ferronnerie </t>
  </si>
  <si>
    <t xml:space="preserve">13/ PEINTURE  </t>
  </si>
  <si>
    <t>TOTAL  DEMOLITION ET DECAPAGE  :</t>
  </si>
  <si>
    <t>TOTAL  MACONNERIE EN ELEVATION  :</t>
  </si>
  <si>
    <r>
      <t>2/ MACONNERIE EN ELEVATION</t>
    </r>
    <r>
      <rPr>
        <b/>
        <sz val="12"/>
        <color theme="1"/>
        <rFont val="Times New Roman"/>
        <family val="1"/>
      </rPr>
      <t> :</t>
    </r>
  </si>
  <si>
    <t>3/ENDUITS</t>
  </si>
  <si>
    <r>
      <t xml:space="preserve">4/ </t>
    </r>
    <r>
      <rPr>
        <b/>
        <sz val="12"/>
        <color theme="1"/>
        <rFont val="Times New Roman"/>
        <family val="1"/>
      </rPr>
      <t>ETANCHEITE</t>
    </r>
  </si>
  <si>
    <t>TOTAL  ENDUITS  :</t>
  </si>
  <si>
    <t>TOTAL  ETANCHEITE  :</t>
  </si>
  <si>
    <t>5/ REVETEMENT SOL ET MURAL :</t>
  </si>
  <si>
    <t>TOTAL  REVETEMENT SOL ET MURAL :</t>
  </si>
  <si>
    <t>Revêtement TECK Bois</t>
  </si>
  <si>
    <t>TOTAL  PLATRERIE  :</t>
  </si>
  <si>
    <t>TOTAL  ALIMENTATION EN EAU POTABLE   :</t>
  </si>
  <si>
    <t>TOTAL  EVACUATION  :</t>
  </si>
  <si>
    <t>TOTAL  APPAREILS SANITAIRES  :</t>
  </si>
  <si>
    <t>TOTAL  ELECTRICITE  :</t>
  </si>
  <si>
    <t>TOTAL  GROS OEUVRES  :</t>
  </si>
  <si>
    <t>12/ MENUISERIE</t>
  </si>
  <si>
    <t>TOTAL  MENUISERIE  :</t>
  </si>
  <si>
    <t>TOTAL  PEINTURE    :</t>
  </si>
  <si>
    <t>Terrasse Jardin</t>
  </si>
  <si>
    <t>Bacs à plantes</t>
  </si>
  <si>
    <t>TOTAL  ESPACE VERTS  :</t>
  </si>
  <si>
    <t>1/ DEMOLITION ET DECAPAGE :</t>
  </si>
  <si>
    <t>DEMOLITION ET DECAPAGE :</t>
  </si>
  <si>
    <t>MACONNERIE EN ELEVATION :</t>
  </si>
  <si>
    <t>REVETEMENT SOL ET MURAL :</t>
  </si>
  <si>
    <t>PLATRERIE</t>
  </si>
  <si>
    <t>EVACUATION</t>
  </si>
  <si>
    <t xml:space="preserve">APPAREILS SANITAIRES </t>
  </si>
  <si>
    <t>ELECTRICITE</t>
  </si>
  <si>
    <t>GROS ŒUVRES</t>
  </si>
  <si>
    <t>MENUISERIE</t>
  </si>
  <si>
    <t>14/ ESPACE VERT</t>
  </si>
  <si>
    <t>ESPACE 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</si>
</sst>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4"/>
      <color rgb="FFFF0000"/>
      <name val="Arial"/>
      <family val="2"/>
    </font>
    <font>
      <b/>
      <sz val="13"/>
      <color rgb="FFFF0000"/>
      <name val="Times New Roman"/>
      <family val="1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  <font>
      <sz val="12"/>
      <name val="Times New Roman"/>
      <family val="1"/>
    </font>
    <font>
      <b/>
      <sz val="11"/>
      <name val="Bookman Old Style"/>
      <family val="1"/>
    </font>
    <font>
      <sz val="8"/>
      <name val="Bookman Old Style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43" fontId="0" fillId="0" borderId="0" xfId="20" applyFont="1"/>
    <xf numFmtId="43" fontId="4" fillId="2" borderId="2" xfId="20" applyFont="1" applyFill="1" applyBorder="1" applyAlignment="1">
      <alignment horizontal="center" vertical="center" wrapText="1"/>
    </xf>
    <xf numFmtId="43" fontId="2" fillId="0" borderId="4" xfId="20" applyFont="1" applyBorder="1" applyAlignment="1">
      <alignment horizontal="center" vertical="center"/>
    </xf>
    <xf numFmtId="43" fontId="4" fillId="2" borderId="2" xfId="20" applyFont="1" applyFill="1" applyBorder="1" applyAlignment="1">
      <alignment horizontal="center" vertical="center"/>
    </xf>
    <xf numFmtId="43" fontId="0" fillId="0" borderId="0" xfId="20" applyFont="1" applyAlignment="1">
      <alignment horizontal="center"/>
    </xf>
    <xf numFmtId="43" fontId="9" fillId="0" borderId="5" xfId="2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9" fillId="0" borderId="0" xfId="20" applyFont="1" applyFill="1" applyBorder="1" applyAlignment="1">
      <alignment horizontal="center" vertical="center"/>
    </xf>
    <xf numFmtId="43" fontId="11" fillId="0" borderId="4" xfId="2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4" fontId="14" fillId="3" borderId="7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Fill="1" applyBorder="1"/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/>
    </xf>
    <xf numFmtId="43" fontId="11" fillId="0" borderId="4" xfId="20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justify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3" fontId="9" fillId="0" borderId="1" xfId="2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0" fontId="3" fillId="6" borderId="4" xfId="0" applyFont="1" applyFill="1" applyBorder="1" applyAlignment="1">
      <alignment horizontal="justify" vertical="center" wrapText="1"/>
    </xf>
    <xf numFmtId="0" fontId="2" fillId="7" borderId="4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vertical="center"/>
    </xf>
    <xf numFmtId="0" fontId="16" fillId="6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9"/>
  <sheetViews>
    <sheetView tabSelected="1" workbookViewId="0" topLeftCell="A64">
      <selection activeCell="D96" sqref="D96"/>
    </sheetView>
  </sheetViews>
  <sheetFormatPr defaultColWidth="11.421875" defaultRowHeight="15"/>
  <cols>
    <col min="1" max="1" width="7.28125" style="0" customWidth="1"/>
    <col min="2" max="2" width="8.00390625" style="0" customWidth="1"/>
    <col min="3" max="3" width="49.00390625" style="0" customWidth="1"/>
    <col min="5" max="5" width="13.57421875" style="10" customWidth="1"/>
    <col min="6" max="6" width="14.57421875" style="6" customWidth="1"/>
    <col min="7" max="7" width="16.28125" style="0" customWidth="1"/>
  </cols>
  <sheetData>
    <row r="2" ht="15.75" thickBot="1"/>
    <row r="3" spans="2:7" ht="36.75" customHeight="1" thickBot="1">
      <c r="B3" s="1" t="s">
        <v>0</v>
      </c>
      <c r="C3" s="2" t="s">
        <v>1</v>
      </c>
      <c r="D3" s="2" t="s">
        <v>2</v>
      </c>
      <c r="E3" s="9" t="s">
        <v>3</v>
      </c>
      <c r="F3" s="7" t="s">
        <v>4</v>
      </c>
      <c r="G3" s="2" t="s">
        <v>5</v>
      </c>
    </row>
    <row r="4" spans="2:7" ht="19.5" customHeight="1" thickBot="1">
      <c r="B4" s="3"/>
      <c r="C4" s="67" t="s">
        <v>107</v>
      </c>
      <c r="D4" s="4"/>
      <c r="E4" s="8"/>
      <c r="F4" s="8"/>
      <c r="G4" s="4"/>
    </row>
    <row r="5" spans="2:7" s="55" customFormat="1" ht="33" customHeight="1" thickBot="1">
      <c r="B5" s="51">
        <v>1.01</v>
      </c>
      <c r="C5" s="52" t="s">
        <v>22</v>
      </c>
      <c r="D5" s="53" t="s">
        <v>23</v>
      </c>
      <c r="E5" s="54">
        <v>5</v>
      </c>
      <c r="F5" s="54"/>
      <c r="G5" s="54"/>
    </row>
    <row r="6" spans="2:7" s="55" customFormat="1" ht="33" customHeight="1" thickBot="1">
      <c r="B6" s="51">
        <v>1.02</v>
      </c>
      <c r="C6" s="52" t="s">
        <v>46</v>
      </c>
      <c r="D6" s="53" t="s">
        <v>47</v>
      </c>
      <c r="E6" s="54">
        <f>Feuil2!G17-Feuil2!G14</f>
        <v>650.4723000000001</v>
      </c>
      <c r="F6" s="54"/>
      <c r="G6" s="54"/>
    </row>
    <row r="7" spans="2:7" s="55" customFormat="1" ht="33" customHeight="1" thickBot="1">
      <c r="B7" s="51">
        <v>1.03</v>
      </c>
      <c r="C7" s="52" t="s">
        <v>48</v>
      </c>
      <c r="D7" s="53" t="s">
        <v>47</v>
      </c>
      <c r="E7" s="54">
        <f>Feuil2!H17-(Feuil2!H14/2)</f>
        <v>1039.4635</v>
      </c>
      <c r="F7" s="54"/>
      <c r="G7" s="54"/>
    </row>
    <row r="8" spans="2:7" s="55" customFormat="1" ht="33" customHeight="1" thickBot="1">
      <c r="B8" s="51">
        <v>1.04</v>
      </c>
      <c r="C8" s="52" t="s">
        <v>49</v>
      </c>
      <c r="D8" s="53" t="s">
        <v>50</v>
      </c>
      <c r="E8" s="54">
        <v>1</v>
      </c>
      <c r="F8" s="54"/>
      <c r="G8" s="54"/>
    </row>
    <row r="9" spans="2:7" s="55" customFormat="1" ht="33" customHeight="1" thickBot="1">
      <c r="B9" s="51">
        <v>1.05</v>
      </c>
      <c r="C9" s="52" t="s">
        <v>51</v>
      </c>
      <c r="D9" s="53" t="s">
        <v>50</v>
      </c>
      <c r="E9" s="54">
        <v>1</v>
      </c>
      <c r="F9" s="54"/>
      <c r="G9" s="54"/>
    </row>
    <row r="10" spans="2:7" s="55" customFormat="1" ht="33" customHeight="1" thickBot="1">
      <c r="B10" s="51">
        <v>1.06</v>
      </c>
      <c r="C10" s="52" t="s">
        <v>52</v>
      </c>
      <c r="D10" s="53" t="s">
        <v>50</v>
      </c>
      <c r="E10" s="54">
        <v>1</v>
      </c>
      <c r="F10" s="54"/>
      <c r="G10" s="54"/>
    </row>
    <row r="11" spans="2:7" s="55" customFormat="1" ht="33" customHeight="1" thickBot="1">
      <c r="B11" s="51">
        <v>1.07</v>
      </c>
      <c r="C11" s="52" t="s">
        <v>53</v>
      </c>
      <c r="D11" s="53" t="s">
        <v>50</v>
      </c>
      <c r="E11" s="54">
        <v>1</v>
      </c>
      <c r="F11" s="54"/>
      <c r="G11" s="54"/>
    </row>
    <row r="12" spans="2:7" s="55" customFormat="1" ht="33" customHeight="1" thickBot="1">
      <c r="B12" s="51">
        <v>1.08</v>
      </c>
      <c r="C12" s="52" t="s">
        <v>54</v>
      </c>
      <c r="D12" s="53" t="s">
        <v>47</v>
      </c>
      <c r="E12" s="54">
        <v>18.2</v>
      </c>
      <c r="F12" s="54"/>
      <c r="G12" s="54"/>
    </row>
    <row r="13" spans="2:7" s="55" customFormat="1" ht="17.25" thickBot="1">
      <c r="B13" s="51"/>
      <c r="C13" s="57" t="s">
        <v>85</v>
      </c>
      <c r="D13" s="58"/>
      <c r="E13" s="59"/>
      <c r="F13" s="54"/>
      <c r="G13" s="54"/>
    </row>
    <row r="14" spans="2:7" ht="19.5" customHeight="1" thickBot="1">
      <c r="B14" s="3"/>
      <c r="C14" s="67" t="s">
        <v>87</v>
      </c>
      <c r="D14" s="4"/>
      <c r="E14" s="20"/>
      <c r="F14" s="20"/>
      <c r="G14" s="20"/>
    </row>
    <row r="15" spans="2:7" s="55" customFormat="1" ht="33.75" customHeight="1" thickBot="1">
      <c r="B15" s="51">
        <v>2.01</v>
      </c>
      <c r="C15" s="52" t="s">
        <v>9</v>
      </c>
      <c r="D15" s="53" t="s">
        <v>47</v>
      </c>
      <c r="E15" s="54">
        <f>2*4.3*2.75</f>
        <v>23.65</v>
      </c>
      <c r="F15" s="54"/>
      <c r="G15" s="54"/>
    </row>
    <row r="16" spans="2:7" s="55" customFormat="1" ht="36" customHeight="1" thickBot="1">
      <c r="B16" s="51">
        <v>2.02</v>
      </c>
      <c r="C16" s="52" t="s">
        <v>55</v>
      </c>
      <c r="D16" s="53" t="s">
        <v>47</v>
      </c>
      <c r="E16" s="54">
        <f>(5.37*2.4)+(6.21*2.6)</f>
        <v>29.034</v>
      </c>
      <c r="F16" s="54"/>
      <c r="G16" s="54"/>
    </row>
    <row r="17" spans="2:7" s="55" customFormat="1" ht="17.25" thickBot="1">
      <c r="B17" s="51"/>
      <c r="C17" s="57" t="s">
        <v>86</v>
      </c>
      <c r="D17" s="58"/>
      <c r="E17" s="59"/>
      <c r="F17" s="54"/>
      <c r="G17" s="54"/>
    </row>
    <row r="18" spans="2:7" ht="19.5" customHeight="1" thickBot="1">
      <c r="B18" s="3"/>
      <c r="C18" s="67" t="s">
        <v>88</v>
      </c>
      <c r="D18" s="4"/>
      <c r="E18" s="20"/>
      <c r="F18" s="20"/>
      <c r="G18" s="20"/>
    </row>
    <row r="19" spans="2:7" s="55" customFormat="1" ht="27" customHeight="1" thickBot="1">
      <c r="B19" s="51">
        <v>3.01</v>
      </c>
      <c r="C19" s="56" t="s">
        <v>56</v>
      </c>
      <c r="D19" s="53" t="s">
        <v>47</v>
      </c>
      <c r="E19" s="54">
        <f>4.3*8.99</f>
        <v>38.657</v>
      </c>
      <c r="F19" s="54"/>
      <c r="G19" s="54"/>
    </row>
    <row r="20" spans="2:7" ht="17.25" thickBot="1">
      <c r="B20" s="3"/>
      <c r="C20" s="57" t="s">
        <v>90</v>
      </c>
      <c r="D20" s="58"/>
      <c r="E20" s="59"/>
      <c r="F20" s="20"/>
      <c r="G20" s="20"/>
    </row>
    <row r="21" spans="2:7" ht="19.5" customHeight="1" thickBot="1">
      <c r="B21" s="3"/>
      <c r="C21" s="67" t="s">
        <v>89</v>
      </c>
      <c r="D21" s="4"/>
      <c r="E21" s="20"/>
      <c r="F21" s="20"/>
      <c r="G21" s="20"/>
    </row>
    <row r="22" spans="2:7" s="55" customFormat="1" ht="19.5" customHeight="1" thickBot="1">
      <c r="B22" s="51">
        <v>4.01</v>
      </c>
      <c r="C22" s="56" t="s">
        <v>10</v>
      </c>
      <c r="D22" s="53" t="s">
        <v>47</v>
      </c>
      <c r="E22" s="54">
        <f>E19</f>
        <v>38.657</v>
      </c>
      <c r="F22" s="54"/>
      <c r="G22" s="54"/>
    </row>
    <row r="23" spans="2:7" s="55" customFormat="1" ht="19.5" customHeight="1" thickBot="1">
      <c r="B23" s="51">
        <v>4.02</v>
      </c>
      <c r="C23" s="56" t="s">
        <v>11</v>
      </c>
      <c r="D23" s="53" t="s">
        <v>47</v>
      </c>
      <c r="E23" s="54">
        <f>E22</f>
        <v>38.657</v>
      </c>
      <c r="F23" s="54"/>
      <c r="G23" s="54"/>
    </row>
    <row r="24" spans="2:7" s="55" customFormat="1" ht="19.5" customHeight="1" thickBot="1">
      <c r="B24" s="51">
        <v>4.03</v>
      </c>
      <c r="C24" s="56" t="s">
        <v>21</v>
      </c>
      <c r="D24" s="53" t="s">
        <v>47</v>
      </c>
      <c r="E24" s="54">
        <f>(1.93*2.65)+(2.55*9.4)</f>
        <v>29.0845</v>
      </c>
      <c r="F24" s="54"/>
      <c r="G24" s="54"/>
    </row>
    <row r="25" spans="2:7" s="55" customFormat="1" ht="19.5" customHeight="1" thickBot="1">
      <c r="B25" s="51">
        <v>4.04</v>
      </c>
      <c r="C25" s="56" t="s">
        <v>57</v>
      </c>
      <c r="D25" s="53" t="s">
        <v>50</v>
      </c>
      <c r="E25" s="54">
        <v>1</v>
      </c>
      <c r="F25" s="54"/>
      <c r="G25" s="54"/>
    </row>
    <row r="26" spans="2:7" s="55" customFormat="1" ht="19.5" customHeight="1" thickBot="1">
      <c r="B26" s="51"/>
      <c r="C26" s="57" t="s">
        <v>91</v>
      </c>
      <c r="D26" s="58"/>
      <c r="E26" s="59"/>
      <c r="F26" s="54"/>
      <c r="G26" s="54"/>
    </row>
    <row r="27" spans="2:7" ht="19.5" customHeight="1" thickBot="1">
      <c r="B27" s="3"/>
      <c r="C27" s="67" t="s">
        <v>92</v>
      </c>
      <c r="D27" s="4"/>
      <c r="E27" s="20"/>
      <c r="F27" s="20"/>
      <c r="G27" s="20"/>
    </row>
    <row r="28" spans="2:7" s="65" customFormat="1" ht="19.5" customHeight="1" thickBot="1">
      <c r="B28" s="62">
        <v>5.01</v>
      </c>
      <c r="C28" s="63" t="s">
        <v>58</v>
      </c>
      <c r="D28" s="64" t="s">
        <v>47</v>
      </c>
      <c r="E28" s="54">
        <f>Feuil2!G17</f>
        <v>689.1293000000002</v>
      </c>
      <c r="F28" s="54"/>
      <c r="G28" s="54"/>
    </row>
    <row r="29" spans="2:7" s="55" customFormat="1" ht="19.5" customHeight="1" thickBot="1">
      <c r="B29" s="51">
        <v>5.02</v>
      </c>
      <c r="C29" s="56" t="s">
        <v>59</v>
      </c>
      <c r="D29" s="53" t="s">
        <v>47</v>
      </c>
      <c r="E29" s="54">
        <f>E24</f>
        <v>29.0845</v>
      </c>
      <c r="F29" s="54"/>
      <c r="G29" s="54"/>
    </row>
    <row r="30" spans="2:7" s="55" customFormat="1" ht="19.5" customHeight="1" thickBot="1">
      <c r="B30" s="51">
        <v>5.03</v>
      </c>
      <c r="C30" s="56" t="s">
        <v>78</v>
      </c>
      <c r="D30" s="53" t="s">
        <v>50</v>
      </c>
      <c r="E30" s="54">
        <v>1</v>
      </c>
      <c r="F30" s="54"/>
      <c r="G30" s="54"/>
    </row>
    <row r="31" spans="2:7" s="55" customFormat="1" ht="19.5" customHeight="1" thickBot="1">
      <c r="B31" s="51">
        <v>5.04</v>
      </c>
      <c r="C31" s="68" t="s">
        <v>94</v>
      </c>
      <c r="D31" s="53" t="s">
        <v>47</v>
      </c>
      <c r="E31" s="54">
        <v>25.5</v>
      </c>
      <c r="F31" s="54"/>
      <c r="G31" s="54"/>
    </row>
    <row r="32" spans="2:7" ht="19.5" customHeight="1" thickBot="1">
      <c r="B32" s="3"/>
      <c r="C32" s="57" t="s">
        <v>93</v>
      </c>
      <c r="D32" s="58"/>
      <c r="E32" s="59"/>
      <c r="F32" s="20"/>
      <c r="G32" s="20"/>
    </row>
    <row r="33" spans="2:7" ht="19.5" customHeight="1" thickBot="1">
      <c r="B33" s="3"/>
      <c r="C33" s="67" t="s">
        <v>60</v>
      </c>
      <c r="D33" s="4"/>
      <c r="E33" s="20"/>
      <c r="F33" s="20"/>
      <c r="G33" s="20"/>
    </row>
    <row r="34" spans="2:7" s="55" customFormat="1" ht="19.5" customHeight="1" thickBot="1">
      <c r="B34" s="51">
        <v>6.01</v>
      </c>
      <c r="C34" s="56" t="s">
        <v>61</v>
      </c>
      <c r="D34" s="53" t="s">
        <v>47</v>
      </c>
      <c r="E34" s="54">
        <f>Feuil2!G17</f>
        <v>689.1293000000002</v>
      </c>
      <c r="F34" s="54"/>
      <c r="G34" s="54"/>
    </row>
    <row r="35" spans="2:7" ht="19.5" customHeight="1" thickBot="1">
      <c r="B35" s="3"/>
      <c r="C35" s="57" t="s">
        <v>95</v>
      </c>
      <c r="D35" s="58"/>
      <c r="E35" s="59"/>
      <c r="F35" s="20"/>
      <c r="G35" s="20"/>
    </row>
    <row r="36" spans="2:7" ht="19.5" customHeight="1" thickBot="1">
      <c r="B36" s="3"/>
      <c r="C36" s="67" t="s">
        <v>63</v>
      </c>
      <c r="D36" s="4"/>
      <c r="E36" s="20"/>
      <c r="F36" s="20"/>
      <c r="G36" s="20"/>
    </row>
    <row r="37" spans="2:7" s="55" customFormat="1" ht="19.5" customHeight="1" thickBot="1">
      <c r="B37" s="51">
        <v>7.01</v>
      </c>
      <c r="C37" s="56" t="s">
        <v>64</v>
      </c>
      <c r="D37" s="53" t="s">
        <v>50</v>
      </c>
      <c r="E37" s="54">
        <v>1</v>
      </c>
      <c r="F37" s="54"/>
      <c r="G37" s="54"/>
    </row>
    <row r="38" spans="2:7" ht="19.5" customHeight="1" thickBot="1">
      <c r="B38" s="3"/>
      <c r="C38" s="57" t="s">
        <v>96</v>
      </c>
      <c r="D38" s="58"/>
      <c r="E38" s="59"/>
      <c r="F38" s="20"/>
      <c r="G38" s="20"/>
    </row>
    <row r="39" spans="2:7" ht="19.5" customHeight="1" thickBot="1">
      <c r="B39" s="3"/>
      <c r="C39" s="67" t="s">
        <v>65</v>
      </c>
      <c r="D39" s="4"/>
      <c r="E39" s="20"/>
      <c r="F39" s="20"/>
      <c r="G39" s="20"/>
    </row>
    <row r="40" spans="2:7" s="55" customFormat="1" ht="19.5" customHeight="1" thickBot="1">
      <c r="B40" s="51">
        <v>8.01</v>
      </c>
      <c r="C40" s="56" t="s">
        <v>66</v>
      </c>
      <c r="D40" s="53" t="s">
        <v>50</v>
      </c>
      <c r="E40" s="54">
        <v>1</v>
      </c>
      <c r="F40" s="54"/>
      <c r="G40" s="54"/>
    </row>
    <row r="41" spans="2:7" s="55" customFormat="1" ht="19.5" customHeight="1" thickBot="1">
      <c r="B41" s="51"/>
      <c r="C41" s="57" t="s">
        <v>97</v>
      </c>
      <c r="D41" s="58"/>
      <c r="E41" s="59"/>
      <c r="F41" s="54"/>
      <c r="G41" s="54"/>
    </row>
    <row r="42" spans="2:7" ht="19.5" customHeight="1" thickBot="1">
      <c r="B42" s="3"/>
      <c r="C42" s="67" t="s">
        <v>67</v>
      </c>
      <c r="D42" s="4"/>
      <c r="E42" s="20"/>
      <c r="F42" s="20"/>
      <c r="G42" s="20"/>
    </row>
    <row r="43" spans="2:7" s="55" customFormat="1" ht="19.5" customHeight="1" thickBot="1">
      <c r="B43" s="51">
        <v>9.01</v>
      </c>
      <c r="C43" s="56" t="s">
        <v>68</v>
      </c>
      <c r="D43" s="53" t="s">
        <v>50</v>
      </c>
      <c r="E43" s="54">
        <v>1</v>
      </c>
      <c r="F43" s="54"/>
      <c r="G43" s="54"/>
    </row>
    <row r="44" spans="2:7" ht="19.5" customHeight="1" thickBot="1">
      <c r="B44" s="3"/>
      <c r="C44" s="57" t="s">
        <v>98</v>
      </c>
      <c r="D44" s="58"/>
      <c r="E44" s="59"/>
      <c r="F44" s="20"/>
      <c r="G44" s="20"/>
    </row>
    <row r="45" spans="2:7" ht="19.5" customHeight="1" thickBot="1">
      <c r="B45" s="3"/>
      <c r="C45" s="67" t="s">
        <v>69</v>
      </c>
      <c r="D45" s="4"/>
      <c r="E45" s="20"/>
      <c r="F45" s="20"/>
      <c r="G45" s="20"/>
    </row>
    <row r="46" spans="2:7" s="55" customFormat="1" ht="19.5" customHeight="1" thickBot="1">
      <c r="B46" s="51">
        <v>10.01</v>
      </c>
      <c r="C46" s="56" t="s">
        <v>70</v>
      </c>
      <c r="D46" s="53" t="s">
        <v>50</v>
      </c>
      <c r="E46" s="54">
        <v>1</v>
      </c>
      <c r="F46" s="54"/>
      <c r="G46" s="54"/>
    </row>
    <row r="47" spans="2:7" ht="19.5" customHeight="1" thickBot="1">
      <c r="B47" s="3"/>
      <c r="C47" s="57" t="s">
        <v>99</v>
      </c>
      <c r="D47" s="58"/>
      <c r="E47" s="59"/>
      <c r="F47" s="20"/>
      <c r="G47" s="20"/>
    </row>
    <row r="48" spans="2:7" ht="19.5" customHeight="1" thickBot="1">
      <c r="B48" s="3"/>
      <c r="C48" s="69" t="s">
        <v>71</v>
      </c>
      <c r="D48" s="4"/>
      <c r="E48" s="20"/>
      <c r="F48" s="20"/>
      <c r="G48" s="20"/>
    </row>
    <row r="49" spans="2:7" s="55" customFormat="1" ht="19.5" customHeight="1" thickBot="1">
      <c r="B49" s="51">
        <v>11.01</v>
      </c>
      <c r="C49" s="56" t="s">
        <v>72</v>
      </c>
      <c r="D49" s="53" t="s">
        <v>47</v>
      </c>
      <c r="E49" s="54">
        <f>0.25*0.35*2.9+0.25*0.125*Feuil2!F14</f>
        <v>1.0843749999999999</v>
      </c>
      <c r="F49" s="54"/>
      <c r="G49" s="54"/>
    </row>
    <row r="50" spans="2:7" s="55" customFormat="1" ht="19.5" customHeight="1" thickBot="1">
      <c r="B50" s="51">
        <v>11.02</v>
      </c>
      <c r="C50" s="56" t="s">
        <v>73</v>
      </c>
      <c r="D50" s="53" t="s">
        <v>7</v>
      </c>
      <c r="E50" s="54">
        <f>E49*80</f>
        <v>86.74999999999999</v>
      </c>
      <c r="F50" s="54"/>
      <c r="G50" s="54"/>
    </row>
    <row r="51" spans="2:7" s="55" customFormat="1" ht="19.5" customHeight="1" thickBot="1">
      <c r="B51" s="51">
        <v>11.03</v>
      </c>
      <c r="C51" s="56" t="s">
        <v>74</v>
      </c>
      <c r="D51" s="53" t="s">
        <v>50</v>
      </c>
      <c r="E51" s="54">
        <v>1</v>
      </c>
      <c r="F51" s="54"/>
      <c r="G51" s="54"/>
    </row>
    <row r="52" spans="2:7" s="55" customFormat="1" ht="19.5" customHeight="1" thickBot="1">
      <c r="B52" s="51">
        <v>11.04</v>
      </c>
      <c r="C52" s="56" t="s">
        <v>75</v>
      </c>
      <c r="D52" s="53" t="s">
        <v>7</v>
      </c>
      <c r="E52" s="54">
        <f>(9*4.6+9.3*2)*22.9</f>
        <v>1374</v>
      </c>
      <c r="F52" s="54"/>
      <c r="G52" s="54"/>
    </row>
    <row r="53" spans="2:7" s="55" customFormat="1" ht="19.5" customHeight="1" thickBot="1">
      <c r="B53" s="51">
        <v>11.05</v>
      </c>
      <c r="C53" s="56" t="s">
        <v>76</v>
      </c>
      <c r="D53" s="53" t="s">
        <v>77</v>
      </c>
      <c r="E53" s="54">
        <f>3.5</f>
        <v>3.5</v>
      </c>
      <c r="F53" s="54"/>
      <c r="G53" s="54"/>
    </row>
    <row r="54" spans="2:7" ht="19.5" customHeight="1" thickBot="1">
      <c r="B54" s="3"/>
      <c r="C54" s="57" t="s">
        <v>100</v>
      </c>
      <c r="D54" s="58"/>
      <c r="E54" s="59"/>
      <c r="F54" s="20"/>
      <c r="G54" s="20"/>
    </row>
    <row r="55" spans="2:7" ht="19.5" customHeight="1" thickBot="1">
      <c r="B55" s="3"/>
      <c r="C55" s="69" t="s">
        <v>101</v>
      </c>
      <c r="D55" s="4"/>
      <c r="E55" s="20"/>
      <c r="F55" s="20"/>
      <c r="G55" s="20"/>
    </row>
    <row r="56" spans="2:7" s="55" customFormat="1" ht="19.5" customHeight="1" thickBot="1">
      <c r="B56" s="51">
        <v>12.01</v>
      </c>
      <c r="C56" s="56" t="s">
        <v>12</v>
      </c>
      <c r="D56" s="53" t="s">
        <v>50</v>
      </c>
      <c r="E56" s="54">
        <v>1</v>
      </c>
      <c r="F56" s="54"/>
      <c r="G56" s="54"/>
    </row>
    <row r="57" spans="2:7" s="55" customFormat="1" ht="19.5" customHeight="1" thickBot="1">
      <c r="B57" s="51">
        <v>12.02</v>
      </c>
      <c r="C57" s="56" t="s">
        <v>13</v>
      </c>
      <c r="D57" s="53" t="s">
        <v>50</v>
      </c>
      <c r="E57" s="54">
        <v>1</v>
      </c>
      <c r="F57" s="54"/>
      <c r="G57" s="54"/>
    </row>
    <row r="58" spans="2:7" s="55" customFormat="1" ht="36.75" customHeight="1" thickBot="1">
      <c r="B58" s="51">
        <v>12.03</v>
      </c>
      <c r="C58" s="63" t="s">
        <v>14</v>
      </c>
      <c r="D58" s="53" t="s">
        <v>50</v>
      </c>
      <c r="E58" s="54">
        <v>1</v>
      </c>
      <c r="F58" s="54"/>
      <c r="G58" s="54"/>
    </row>
    <row r="59" spans="2:7" s="55" customFormat="1" ht="19.5" customHeight="1" thickBot="1">
      <c r="B59" s="51">
        <v>12.04</v>
      </c>
      <c r="C59" s="56" t="s">
        <v>15</v>
      </c>
      <c r="D59" s="53" t="s">
        <v>50</v>
      </c>
      <c r="E59" s="54">
        <v>1</v>
      </c>
      <c r="F59" s="54"/>
      <c r="G59" s="54"/>
    </row>
    <row r="60" spans="2:7" s="55" customFormat="1" ht="19.5" customHeight="1" thickBot="1">
      <c r="B60" s="51">
        <v>12.05</v>
      </c>
      <c r="C60" s="56" t="s">
        <v>79</v>
      </c>
      <c r="D60" s="53" t="s">
        <v>50</v>
      </c>
      <c r="E60" s="54">
        <v>1</v>
      </c>
      <c r="F60" s="54"/>
      <c r="G60" s="54"/>
    </row>
    <row r="61" spans="2:7" ht="19.5" customHeight="1" thickBot="1">
      <c r="B61" s="3"/>
      <c r="C61" s="57" t="s">
        <v>102</v>
      </c>
      <c r="D61" s="58"/>
      <c r="E61" s="59"/>
      <c r="F61" s="20"/>
      <c r="G61" s="20"/>
    </row>
    <row r="62" spans="2:7" ht="19.5" customHeight="1" thickBot="1">
      <c r="B62" s="3"/>
      <c r="C62" s="70" t="s">
        <v>84</v>
      </c>
      <c r="D62" s="4"/>
      <c r="E62" s="20"/>
      <c r="F62" s="20"/>
      <c r="G62" s="20"/>
    </row>
    <row r="63" spans="2:7" s="55" customFormat="1" ht="19.5" customHeight="1" thickBot="1">
      <c r="B63" s="51">
        <v>13.01</v>
      </c>
      <c r="C63" s="66" t="s">
        <v>81</v>
      </c>
      <c r="D63" s="53" t="s">
        <v>50</v>
      </c>
      <c r="E63" s="54">
        <v>1</v>
      </c>
      <c r="F63" s="54"/>
      <c r="G63" s="54"/>
    </row>
    <row r="64" spans="2:7" s="55" customFormat="1" ht="19.5" customHeight="1" thickBot="1">
      <c r="B64" s="51">
        <v>13.02</v>
      </c>
      <c r="C64" s="56" t="s">
        <v>82</v>
      </c>
      <c r="D64" s="53" t="s">
        <v>50</v>
      </c>
      <c r="E64" s="54">
        <v>1</v>
      </c>
      <c r="F64" s="54"/>
      <c r="G64" s="54"/>
    </row>
    <row r="65" spans="2:7" s="55" customFormat="1" ht="19.5" customHeight="1" thickBot="1">
      <c r="B65" s="51">
        <v>13.03</v>
      </c>
      <c r="C65" s="56" t="s">
        <v>83</v>
      </c>
      <c r="D65" s="53" t="s">
        <v>50</v>
      </c>
      <c r="E65" s="54">
        <v>1</v>
      </c>
      <c r="F65" s="54"/>
      <c r="G65" s="54"/>
    </row>
    <row r="66" spans="2:7" ht="19.5" customHeight="1" thickBot="1">
      <c r="B66" s="3"/>
      <c r="C66" s="57" t="s">
        <v>103</v>
      </c>
      <c r="D66" s="58"/>
      <c r="E66" s="59"/>
      <c r="F66" s="20"/>
      <c r="G66" s="20"/>
    </row>
    <row r="67" spans="2:7" ht="19.5" customHeight="1" thickBot="1">
      <c r="B67" s="3"/>
      <c r="C67" s="67" t="s">
        <v>117</v>
      </c>
      <c r="D67" s="4"/>
      <c r="E67" s="20"/>
      <c r="F67" s="20"/>
      <c r="G67" s="20"/>
    </row>
    <row r="68" spans="2:7" ht="19.5" customHeight="1" thickBot="1">
      <c r="B68" s="3">
        <v>14.1</v>
      </c>
      <c r="C68" s="5" t="s">
        <v>104</v>
      </c>
      <c r="D68" s="4" t="s">
        <v>6</v>
      </c>
      <c r="E68" s="20">
        <v>73</v>
      </c>
      <c r="F68" s="20"/>
      <c r="G68" s="20"/>
    </row>
    <row r="69" spans="2:7" ht="19.5" customHeight="1" thickBot="1">
      <c r="B69" s="3">
        <v>14.2</v>
      </c>
      <c r="C69" s="5" t="s">
        <v>105</v>
      </c>
      <c r="D69" s="4" t="s">
        <v>8</v>
      </c>
      <c r="E69" s="20">
        <f>34.15+22.1+1.75</f>
        <v>58</v>
      </c>
      <c r="F69" s="20"/>
      <c r="G69" s="20"/>
    </row>
    <row r="70" spans="2:7" ht="19.5" customHeight="1" thickBot="1">
      <c r="B70" s="60"/>
      <c r="C70" s="57" t="s">
        <v>106</v>
      </c>
      <c r="D70" s="58"/>
      <c r="E70" s="59"/>
      <c r="F70" s="11"/>
      <c r="G70" s="61"/>
    </row>
    <row r="71" spans="2:7" ht="17.25" customHeight="1">
      <c r="B71" s="17"/>
      <c r="C71" s="18"/>
      <c r="D71" s="18"/>
      <c r="E71" s="18"/>
      <c r="F71" s="19"/>
      <c r="G71" s="19"/>
    </row>
    <row r="72" spans="1:7" s="12" customFormat="1" ht="15.75" thickBot="1">
      <c r="A72" s="21"/>
      <c r="B72" s="27" t="s">
        <v>16</v>
      </c>
      <c r="C72" s="27"/>
      <c r="D72" s="27"/>
      <c r="E72" s="27"/>
      <c r="F72" s="27"/>
      <c r="G72" s="27"/>
    </row>
    <row r="73" spans="1:7" s="12" customFormat="1" ht="17.1" customHeight="1" thickBot="1">
      <c r="A73" s="14"/>
      <c r="B73" s="13">
        <v>1</v>
      </c>
      <c r="C73" s="30" t="s">
        <v>108</v>
      </c>
      <c r="D73" s="31"/>
      <c r="E73" s="32"/>
      <c r="F73" s="28"/>
      <c r="G73" s="29"/>
    </row>
    <row r="74" spans="1:15" s="12" customFormat="1" ht="17.1" customHeight="1" thickBot="1">
      <c r="A74" s="14"/>
      <c r="B74" s="13">
        <v>2</v>
      </c>
      <c r="C74" s="30" t="s">
        <v>109</v>
      </c>
      <c r="D74" s="31"/>
      <c r="E74" s="32"/>
      <c r="F74" s="28"/>
      <c r="G74" s="29"/>
      <c r="O74" s="12">
        <f>18*4</f>
        <v>72</v>
      </c>
    </row>
    <row r="75" spans="1:7" s="12" customFormat="1" ht="17.1" customHeight="1" thickBot="1">
      <c r="A75" s="14"/>
      <c r="B75" s="13">
        <v>3</v>
      </c>
      <c r="C75" s="30" t="s">
        <v>88</v>
      </c>
      <c r="D75" s="31"/>
      <c r="E75" s="32"/>
      <c r="F75" s="28"/>
      <c r="G75" s="29"/>
    </row>
    <row r="76" spans="1:7" s="12" customFormat="1" ht="17.1" customHeight="1" thickBot="1">
      <c r="A76" s="14"/>
      <c r="B76" s="13">
        <v>4</v>
      </c>
      <c r="C76" s="30" t="s">
        <v>17</v>
      </c>
      <c r="D76" s="31"/>
      <c r="E76" s="32"/>
      <c r="F76" s="28"/>
      <c r="G76" s="29"/>
    </row>
    <row r="77" spans="1:7" s="12" customFormat="1" ht="17.1" customHeight="1" thickBot="1">
      <c r="A77" s="14"/>
      <c r="B77" s="13">
        <v>5</v>
      </c>
      <c r="C77" s="22" t="s">
        <v>110</v>
      </c>
      <c r="D77" s="23"/>
      <c r="E77" s="24"/>
      <c r="F77" s="25"/>
      <c r="G77" s="26"/>
    </row>
    <row r="78" spans="1:7" s="12" customFormat="1" ht="17.1" customHeight="1" thickBot="1">
      <c r="A78" s="14"/>
      <c r="B78" s="13">
        <v>6</v>
      </c>
      <c r="C78" s="22" t="s">
        <v>111</v>
      </c>
      <c r="D78" s="23"/>
      <c r="E78" s="24"/>
      <c r="F78" s="25"/>
      <c r="G78" s="26"/>
    </row>
    <row r="79" spans="1:7" s="12" customFormat="1" ht="17.1" customHeight="1" thickBot="1">
      <c r="A79" s="14"/>
      <c r="B79" s="13">
        <v>7</v>
      </c>
      <c r="C79" s="22" t="s">
        <v>62</v>
      </c>
      <c r="D79" s="23"/>
      <c r="E79" s="24"/>
      <c r="F79" s="25"/>
      <c r="G79" s="26"/>
    </row>
    <row r="80" spans="1:7" s="12" customFormat="1" ht="17.1" customHeight="1" thickBot="1">
      <c r="A80" s="14"/>
      <c r="B80" s="13">
        <v>8</v>
      </c>
      <c r="C80" s="22" t="s">
        <v>112</v>
      </c>
      <c r="D80" s="23"/>
      <c r="E80" s="24"/>
      <c r="F80" s="25"/>
      <c r="G80" s="26"/>
    </row>
    <row r="81" spans="1:7" s="12" customFormat="1" ht="17.1" customHeight="1" thickBot="1">
      <c r="A81" s="14"/>
      <c r="B81" s="13">
        <v>9</v>
      </c>
      <c r="C81" s="22" t="s">
        <v>113</v>
      </c>
      <c r="D81" s="23"/>
      <c r="E81" s="24"/>
      <c r="F81" s="25"/>
      <c r="G81" s="26"/>
    </row>
    <row r="82" spans="1:7" s="12" customFormat="1" ht="17.1" customHeight="1" thickBot="1">
      <c r="A82" s="14"/>
      <c r="B82" s="13">
        <v>10</v>
      </c>
      <c r="C82" s="22" t="s">
        <v>114</v>
      </c>
      <c r="D82" s="23"/>
      <c r="E82" s="24"/>
      <c r="F82" s="25"/>
      <c r="G82" s="26"/>
    </row>
    <row r="83" spans="1:7" s="12" customFormat="1" ht="17.1" customHeight="1" thickBot="1">
      <c r="A83" s="14"/>
      <c r="B83" s="13">
        <v>11</v>
      </c>
      <c r="C83" s="22" t="s">
        <v>115</v>
      </c>
      <c r="D83" s="23"/>
      <c r="E83" s="24"/>
      <c r="F83" s="25"/>
      <c r="G83" s="26"/>
    </row>
    <row r="84" spans="1:7" s="12" customFormat="1" ht="17.1" customHeight="1" thickBot="1">
      <c r="A84" s="14"/>
      <c r="B84" s="13">
        <v>12</v>
      </c>
      <c r="C84" s="22" t="s">
        <v>116</v>
      </c>
      <c r="D84" s="23"/>
      <c r="E84" s="24"/>
      <c r="F84" s="25"/>
      <c r="G84" s="26"/>
    </row>
    <row r="85" spans="1:7" s="12" customFormat="1" ht="17.1" customHeight="1" thickBot="1">
      <c r="A85" s="14"/>
      <c r="B85" s="13">
        <v>13</v>
      </c>
      <c r="C85" s="22" t="s">
        <v>80</v>
      </c>
      <c r="D85" s="23"/>
      <c r="E85" s="24"/>
      <c r="F85" s="25"/>
      <c r="G85" s="26"/>
    </row>
    <row r="86" spans="1:7" s="12" customFormat="1" ht="17.1" customHeight="1" thickBot="1">
      <c r="A86" s="14"/>
      <c r="B86" s="13">
        <v>14</v>
      </c>
      <c r="C86" s="30" t="s">
        <v>118</v>
      </c>
      <c r="D86" s="31"/>
      <c r="E86" s="32"/>
      <c r="F86" s="28"/>
      <c r="G86" s="29"/>
    </row>
    <row r="87" spans="1:7" s="12" customFormat="1" ht="17.1" customHeight="1" thickBot="1">
      <c r="A87" s="15"/>
      <c r="B87" s="45" t="s">
        <v>18</v>
      </c>
      <c r="C87" s="46"/>
      <c r="D87" s="46"/>
      <c r="E87" s="47"/>
      <c r="F87" s="33"/>
      <c r="G87" s="34"/>
    </row>
    <row r="88" spans="1:7" s="12" customFormat="1" ht="17.1" customHeight="1" thickBot="1">
      <c r="A88" s="15"/>
      <c r="B88" s="42" t="s">
        <v>19</v>
      </c>
      <c r="C88" s="43"/>
      <c r="D88" s="43"/>
      <c r="E88" s="44"/>
      <c r="F88" s="35"/>
      <c r="G88" s="36"/>
    </row>
    <row r="89" spans="1:11" s="12" customFormat="1" ht="17.1" customHeight="1" thickBot="1">
      <c r="A89" s="16"/>
      <c r="B89" s="39" t="s">
        <v>20</v>
      </c>
      <c r="C89" s="40"/>
      <c r="D89" s="40"/>
      <c r="E89" s="41"/>
      <c r="F89" s="37"/>
      <c r="G89" s="38"/>
      <c r="K89"/>
    </row>
  </sheetData>
  <mergeCells count="31">
    <mergeCell ref="C54:E54"/>
    <mergeCell ref="C61:E61"/>
    <mergeCell ref="C66:E66"/>
    <mergeCell ref="C70:E70"/>
    <mergeCell ref="C35:E35"/>
    <mergeCell ref="C38:E38"/>
    <mergeCell ref="C41:E41"/>
    <mergeCell ref="C44:E44"/>
    <mergeCell ref="C47:E47"/>
    <mergeCell ref="C13:E13"/>
    <mergeCell ref="C17:E17"/>
    <mergeCell ref="C20:E20"/>
    <mergeCell ref="C32:E32"/>
    <mergeCell ref="C26:E26"/>
    <mergeCell ref="F87:G87"/>
    <mergeCell ref="F88:G88"/>
    <mergeCell ref="F89:G89"/>
    <mergeCell ref="B89:E89"/>
    <mergeCell ref="B88:E88"/>
    <mergeCell ref="B87:E87"/>
    <mergeCell ref="F76:G76"/>
    <mergeCell ref="F86:G86"/>
    <mergeCell ref="C76:E76"/>
    <mergeCell ref="C86:E86"/>
    <mergeCell ref="F73:G73"/>
    <mergeCell ref="F74:G74"/>
    <mergeCell ref="F75:G75"/>
    <mergeCell ref="C73:E73"/>
    <mergeCell ref="C74:E74"/>
    <mergeCell ref="C75:E75"/>
    <mergeCell ref="B72:G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 topLeftCell="A1">
      <selection activeCell="F15" sqref="F15"/>
    </sheetView>
  </sheetViews>
  <sheetFormatPr defaultColWidth="11.421875" defaultRowHeight="15"/>
  <cols>
    <col min="2" max="2" width="19.7109375" style="0" customWidth="1"/>
    <col min="7" max="7" width="14.421875" style="0" customWidth="1"/>
    <col min="8" max="8" width="14.140625" style="0" customWidth="1"/>
  </cols>
  <sheetData>
    <row r="2" spans="2:8" ht="15">
      <c r="B2" s="48"/>
      <c r="C2" s="48" t="s">
        <v>35</v>
      </c>
      <c r="D2" s="48" t="s">
        <v>36</v>
      </c>
      <c r="E2" s="48" t="s">
        <v>37</v>
      </c>
      <c r="F2" s="48" t="s">
        <v>38</v>
      </c>
      <c r="G2" s="48" t="s">
        <v>43</v>
      </c>
      <c r="H2" s="50" t="s">
        <v>44</v>
      </c>
    </row>
    <row r="3" spans="1:8" ht="15">
      <c r="A3" s="49" t="s">
        <v>40</v>
      </c>
      <c r="B3" s="48" t="s">
        <v>24</v>
      </c>
      <c r="C3" s="48">
        <v>6.53</v>
      </c>
      <c r="D3" s="48">
        <v>8.54</v>
      </c>
      <c r="E3" s="48">
        <v>3</v>
      </c>
      <c r="F3" s="48">
        <f>(D3+C3)*2</f>
        <v>30.14</v>
      </c>
      <c r="G3" s="48">
        <f>+D3*C3</f>
        <v>55.7662</v>
      </c>
      <c r="H3" s="48">
        <f>F3*E3</f>
        <v>90.42</v>
      </c>
    </row>
    <row r="4" spans="1:8" ht="15">
      <c r="A4" s="49"/>
      <c r="B4" s="48" t="s">
        <v>25</v>
      </c>
      <c r="C4" s="48">
        <v>6.58</v>
      </c>
      <c r="D4" s="48">
        <v>8.52</v>
      </c>
      <c r="E4" s="48">
        <v>3</v>
      </c>
      <c r="F4" s="48">
        <f>(D4+C4)*2</f>
        <v>30.2</v>
      </c>
      <c r="G4" s="48">
        <f aca="true" t="shared" si="0" ref="G4:G15">+D4*C4</f>
        <v>56.0616</v>
      </c>
      <c r="H4" s="48">
        <f aca="true" t="shared" si="1" ref="H4:H15">F4*E4</f>
        <v>90.6</v>
      </c>
    </row>
    <row r="5" spans="1:8" ht="15">
      <c r="A5" s="49"/>
      <c r="B5" s="48" t="s">
        <v>39</v>
      </c>
      <c r="C5" s="48">
        <v>6.51</v>
      </c>
      <c r="D5" s="48">
        <v>8.58</v>
      </c>
      <c r="E5" s="48">
        <v>3</v>
      </c>
      <c r="F5" s="48">
        <f>(D5+C5)*2</f>
        <v>30.18</v>
      </c>
      <c r="G5" s="48">
        <f t="shared" si="0"/>
        <v>55.8558</v>
      </c>
      <c r="H5" s="48">
        <f t="shared" si="1"/>
        <v>90.53999999999999</v>
      </c>
    </row>
    <row r="6" spans="1:8" ht="15">
      <c r="A6" s="49" t="s">
        <v>41</v>
      </c>
      <c r="B6" s="48" t="s">
        <v>26</v>
      </c>
      <c r="C6" s="48">
        <v>6.47</v>
      </c>
      <c r="D6" s="48">
        <v>8.48</v>
      </c>
      <c r="E6" s="48">
        <v>2.7</v>
      </c>
      <c r="F6" s="48">
        <f aca="true" t="shared" si="2" ref="F6:F15">(D6+C6)*2</f>
        <v>29.9</v>
      </c>
      <c r="G6" s="48">
        <f t="shared" si="0"/>
        <v>54.8656</v>
      </c>
      <c r="H6" s="48">
        <f t="shared" si="1"/>
        <v>80.73</v>
      </c>
    </row>
    <row r="7" spans="1:8" ht="15">
      <c r="A7" s="49"/>
      <c r="B7" s="48" t="s">
        <v>27</v>
      </c>
      <c r="C7" s="48">
        <v>6.51</v>
      </c>
      <c r="D7" s="48">
        <v>8.49</v>
      </c>
      <c r="E7" s="48">
        <v>2.7</v>
      </c>
      <c r="F7" s="48">
        <f t="shared" si="2"/>
        <v>30</v>
      </c>
      <c r="G7" s="48">
        <f t="shared" si="0"/>
        <v>55.2699</v>
      </c>
      <c r="H7" s="48">
        <f t="shared" si="1"/>
        <v>81</v>
      </c>
    </row>
    <row r="8" spans="1:8" ht="15">
      <c r="A8" s="49"/>
      <c r="B8" s="48" t="s">
        <v>28</v>
      </c>
      <c r="C8" s="48">
        <v>6.5</v>
      </c>
      <c r="D8" s="48">
        <v>8.51</v>
      </c>
      <c r="E8" s="48">
        <v>2.7</v>
      </c>
      <c r="F8" s="48">
        <f t="shared" si="2"/>
        <v>30.02</v>
      </c>
      <c r="G8" s="48">
        <f t="shared" si="0"/>
        <v>55.315</v>
      </c>
      <c r="H8" s="48">
        <f t="shared" si="1"/>
        <v>81.054</v>
      </c>
    </row>
    <row r="9" spans="1:8" ht="15">
      <c r="A9" s="49"/>
      <c r="B9" s="48" t="s">
        <v>29</v>
      </c>
      <c r="C9" s="48">
        <v>6.58</v>
      </c>
      <c r="D9" s="48">
        <v>8.52</v>
      </c>
      <c r="E9" s="48">
        <v>2.7</v>
      </c>
      <c r="F9" s="48">
        <f t="shared" si="2"/>
        <v>30.2</v>
      </c>
      <c r="G9" s="48">
        <f t="shared" si="0"/>
        <v>56.0616</v>
      </c>
      <c r="H9" s="48">
        <f t="shared" si="1"/>
        <v>81.54</v>
      </c>
    </row>
    <row r="10" spans="1:8" ht="15">
      <c r="A10" s="49"/>
      <c r="B10" s="48" t="s">
        <v>30</v>
      </c>
      <c r="C10" s="48">
        <v>6.64</v>
      </c>
      <c r="D10" s="48">
        <v>8.53</v>
      </c>
      <c r="E10" s="48">
        <v>2.7</v>
      </c>
      <c r="F10" s="48">
        <f t="shared" si="2"/>
        <v>30.339999999999996</v>
      </c>
      <c r="G10" s="48">
        <f t="shared" si="0"/>
        <v>56.639199999999995</v>
      </c>
      <c r="H10" s="48">
        <f t="shared" si="1"/>
        <v>81.91799999999999</v>
      </c>
    </row>
    <row r="11" spans="1:8" ht="15">
      <c r="A11" s="49"/>
      <c r="B11" s="48" t="s">
        <v>31</v>
      </c>
      <c r="C11" s="48">
        <v>4.89</v>
      </c>
      <c r="D11" s="48">
        <v>10.66</v>
      </c>
      <c r="E11" s="48">
        <v>3</v>
      </c>
      <c r="F11" s="48">
        <f t="shared" si="2"/>
        <v>31.1</v>
      </c>
      <c r="G11" s="48">
        <f t="shared" si="0"/>
        <v>52.127399999999994</v>
      </c>
      <c r="H11" s="48">
        <f t="shared" si="1"/>
        <v>93.30000000000001</v>
      </c>
    </row>
    <row r="12" spans="1:8" ht="15">
      <c r="A12" s="49" t="s">
        <v>42</v>
      </c>
      <c r="B12" s="48" t="s">
        <v>32</v>
      </c>
      <c r="C12" s="48">
        <v>5.44</v>
      </c>
      <c r="D12" s="48">
        <v>6.21</v>
      </c>
      <c r="E12" s="48">
        <v>2.6</v>
      </c>
      <c r="F12" s="48">
        <f t="shared" si="2"/>
        <v>23.3</v>
      </c>
      <c r="G12" s="48">
        <f t="shared" si="0"/>
        <v>33.7824</v>
      </c>
      <c r="H12" s="48">
        <f t="shared" si="1"/>
        <v>60.580000000000005</v>
      </c>
    </row>
    <row r="13" spans="1:8" ht="15">
      <c r="A13" s="49"/>
      <c r="B13" s="48" t="s">
        <v>33</v>
      </c>
      <c r="C13" s="48">
        <v>6.71</v>
      </c>
      <c r="D13" s="48">
        <v>8.92</v>
      </c>
      <c r="E13" s="48">
        <v>2.6</v>
      </c>
      <c r="F13" s="48">
        <f t="shared" si="2"/>
        <v>31.259999999999998</v>
      </c>
      <c r="G13" s="48">
        <f t="shared" si="0"/>
        <v>59.8532</v>
      </c>
      <c r="H13" s="48">
        <f t="shared" si="1"/>
        <v>81.276</v>
      </c>
    </row>
    <row r="14" spans="1:8" ht="15">
      <c r="A14" s="49"/>
      <c r="B14" s="48" t="s">
        <v>45</v>
      </c>
      <c r="C14" s="48">
        <v>4.3</v>
      </c>
      <c r="D14" s="48">
        <v>8.99</v>
      </c>
      <c r="E14" s="48">
        <v>2.75</v>
      </c>
      <c r="F14" s="48">
        <f>(D14+C14)*2</f>
        <v>26.58</v>
      </c>
      <c r="G14" s="48">
        <f t="shared" si="0"/>
        <v>38.657</v>
      </c>
      <c r="H14" s="48">
        <f t="shared" si="1"/>
        <v>73.095</v>
      </c>
    </row>
    <row r="15" spans="1:8" ht="15">
      <c r="A15" s="49"/>
      <c r="B15" s="48" t="s">
        <v>34</v>
      </c>
      <c r="C15" s="48">
        <v>6.63</v>
      </c>
      <c r="D15" s="48">
        <v>8.88</v>
      </c>
      <c r="E15" s="48">
        <v>2.9</v>
      </c>
      <c r="F15" s="48">
        <f t="shared" si="2"/>
        <v>31.020000000000003</v>
      </c>
      <c r="G15" s="48">
        <f t="shared" si="0"/>
        <v>58.8744</v>
      </c>
      <c r="H15" s="48">
        <f t="shared" si="1"/>
        <v>89.95800000000001</v>
      </c>
    </row>
    <row r="17" spans="7:8" ht="15">
      <c r="G17">
        <f>SUM(G3:G15)</f>
        <v>689.1293000000002</v>
      </c>
      <c r="H17">
        <f>SUM(H3:H15)</f>
        <v>1076.011</v>
      </c>
    </row>
  </sheetData>
  <mergeCells count="3">
    <mergeCell ref="A3:A5"/>
    <mergeCell ref="A6:A11"/>
    <mergeCell ref="A12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dcterms:created xsi:type="dcterms:W3CDTF">2019-02-14T18:31:28Z</dcterms:created>
  <dcterms:modified xsi:type="dcterms:W3CDTF">2022-06-29T11:04:13Z</dcterms:modified>
  <cp:category/>
  <cp:version/>
  <cp:contentType/>
  <cp:contentStatus/>
</cp:coreProperties>
</file>